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ke\Documents\Local Adaptation Work\"/>
    </mc:Choice>
  </mc:AlternateContent>
  <bookViews>
    <workbookView xWindow="0" yWindow="0" windowWidth="23040" windowHeight="9408" activeTab="1"/>
  </bookViews>
  <sheets>
    <sheet name="Dabob 1217&amp;1913" sheetId="1" r:id="rId1"/>
    <sheet name="Sheet5" sheetId="5" r:id="rId2"/>
    <sheet name="Oyster Bay 121913" sheetId="2" r:id="rId3"/>
    <sheet name=" Manchester 121713" sheetId="3" r:id="rId4"/>
    <sheet name="Fidalgo 121813" sheetId="4" r:id="rId5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B7" i="3"/>
  <c r="B5" i="3"/>
  <c r="F5" i="3"/>
  <c r="F6" i="3"/>
  <c r="G6" i="3"/>
  <c r="G8" i="3" s="1"/>
  <c r="B7" i="4"/>
  <c r="B8" i="4"/>
  <c r="F7" i="4"/>
  <c r="F8" i="4"/>
  <c r="J7" i="4"/>
  <c r="J8" i="4"/>
  <c r="B11" i="4"/>
  <c r="B10" i="4"/>
  <c r="B11" i="2"/>
  <c r="B10" i="2"/>
  <c r="M6" i="3"/>
  <c r="M8" i="3" s="1"/>
  <c r="B6" i="3"/>
  <c r="B8" i="3" s="1"/>
  <c r="H6" i="3"/>
  <c r="I6" i="3"/>
  <c r="C6" i="3"/>
  <c r="D6" i="3"/>
  <c r="E6" i="3"/>
  <c r="J9" i="4"/>
  <c r="F9" i="4"/>
  <c r="B9" i="4"/>
  <c r="M8" i="4"/>
  <c r="L8" i="4"/>
  <c r="H8" i="4"/>
  <c r="G8" i="4"/>
  <c r="E8" i="4"/>
  <c r="D8" i="4"/>
  <c r="M6" i="4"/>
  <c r="L6" i="4"/>
  <c r="K6" i="4"/>
  <c r="K8" i="4" s="1"/>
  <c r="J6" i="4"/>
  <c r="I6" i="4"/>
  <c r="I8" i="4" s="1"/>
  <c r="H6" i="4"/>
  <c r="G6" i="4"/>
  <c r="F6" i="4"/>
  <c r="E6" i="4"/>
  <c r="D6" i="4"/>
  <c r="C6" i="4"/>
  <c r="C8" i="4" s="1"/>
  <c r="B6" i="4"/>
  <c r="J5" i="4"/>
  <c r="F5" i="4"/>
  <c r="B5" i="4"/>
  <c r="J8" i="3"/>
  <c r="D8" i="3"/>
  <c r="L6" i="3"/>
  <c r="L8" i="3" s="1"/>
  <c r="K6" i="3"/>
  <c r="K8" i="3" s="1"/>
  <c r="J6" i="3"/>
  <c r="I8" i="3"/>
  <c r="H8" i="3"/>
  <c r="E8" i="3"/>
  <c r="C8" i="3"/>
  <c r="J5" i="3"/>
  <c r="C8" i="2"/>
  <c r="D8" i="2"/>
  <c r="G8" i="2"/>
  <c r="I8" i="2"/>
  <c r="B8" i="2"/>
  <c r="M9" i="1"/>
  <c r="B5" i="2"/>
  <c r="B6" i="2"/>
  <c r="C6" i="2"/>
  <c r="D6" i="2"/>
  <c r="E6" i="2"/>
  <c r="E8" i="2" s="1"/>
  <c r="J6" i="2"/>
  <c r="J8" i="2" s="1"/>
  <c r="K6" i="2"/>
  <c r="K8" i="2" s="1"/>
  <c r="L6" i="2"/>
  <c r="L8" i="2" s="1"/>
  <c r="M6" i="2"/>
  <c r="M8" i="2" s="1"/>
  <c r="F6" i="2"/>
  <c r="F8" i="2" s="1"/>
  <c r="G6" i="2"/>
  <c r="H6" i="2"/>
  <c r="H8" i="2" s="1"/>
  <c r="I6" i="2"/>
  <c r="B7" i="1"/>
  <c r="B9" i="1" s="1"/>
  <c r="F5" i="2"/>
  <c r="J5" i="2"/>
  <c r="D7" i="1"/>
  <c r="D9" i="1" s="1"/>
  <c r="E7" i="1"/>
  <c r="E9" i="1" s="1"/>
  <c r="L7" i="1"/>
  <c r="L9" i="1" s="1"/>
  <c r="M7" i="1"/>
  <c r="J7" i="1"/>
  <c r="J9" i="1" s="1"/>
  <c r="K7" i="1"/>
  <c r="K9" i="1" s="1"/>
  <c r="F7" i="1"/>
  <c r="F9" i="1" s="1"/>
  <c r="I7" i="1"/>
  <c r="I9" i="1" s="1"/>
  <c r="H7" i="1"/>
  <c r="H9" i="1" s="1"/>
  <c r="G7" i="1"/>
  <c r="G9" i="1" s="1"/>
  <c r="C7" i="1"/>
  <c r="C9" i="1" s="1"/>
  <c r="F6" i="1"/>
  <c r="L6" i="1"/>
  <c r="C6" i="1"/>
  <c r="F7" i="3" l="1"/>
  <c r="F7" i="2"/>
  <c r="F9" i="2" s="1"/>
  <c r="J7" i="2"/>
  <c r="J9" i="2" s="1"/>
  <c r="B7" i="2"/>
  <c r="B9" i="2" s="1"/>
  <c r="J7" i="3"/>
  <c r="J9" i="3" s="1"/>
  <c r="F8" i="3"/>
  <c r="J8" i="1"/>
  <c r="J10" i="1" s="1"/>
  <c r="F8" i="1"/>
  <c r="F10" i="1" s="1"/>
  <c r="B8" i="1"/>
  <c r="F9" i="3" l="1"/>
  <c r="B10" i="3"/>
  <c r="B11" i="3" s="1"/>
  <c r="B10" i="1"/>
  <c r="B11" i="1"/>
  <c r="B12" i="1" s="1"/>
</calcChain>
</file>

<file path=xl/sharedStrings.xml><?xml version="1.0" encoding="utf-8"?>
<sst xmlns="http://schemas.openxmlformats.org/spreadsheetml/2006/main" count="127" uniqueCount="72">
  <si>
    <t>Population</t>
  </si>
  <si>
    <t>Tray</t>
  </si>
  <si>
    <t>Mortality</t>
  </si>
  <si>
    <t>NF</t>
  </si>
  <si>
    <t>3N8</t>
  </si>
  <si>
    <t>3N1</t>
  </si>
  <si>
    <t>3N10</t>
  </si>
  <si>
    <t>3N13</t>
  </si>
  <si>
    <t>SN</t>
  </si>
  <si>
    <t>3S10</t>
  </si>
  <si>
    <t>3S15</t>
  </si>
  <si>
    <t>3S7</t>
  </si>
  <si>
    <t>3S2</t>
  </si>
  <si>
    <t>HL</t>
  </si>
  <si>
    <t>3H2</t>
  </si>
  <si>
    <t>3H15</t>
  </si>
  <si>
    <t>3H11</t>
  </si>
  <si>
    <t>3H5</t>
  </si>
  <si>
    <t>"Live" Mort</t>
  </si>
  <si>
    <t>Total</t>
  </si>
  <si>
    <t>Pop Total</t>
  </si>
  <si>
    <t>Total "Live" Mort</t>
  </si>
  <si>
    <t>Additional Mort</t>
  </si>
  <si>
    <t>1N4</t>
  </si>
  <si>
    <t>1N7</t>
  </si>
  <si>
    <t>1N12</t>
  </si>
  <si>
    <t>1N16</t>
  </si>
  <si>
    <t>1S3</t>
  </si>
  <si>
    <t>1S8</t>
  </si>
  <si>
    <t>1S11</t>
  </si>
  <si>
    <t>1S14</t>
  </si>
  <si>
    <t>1H2</t>
  </si>
  <si>
    <t>1H6</t>
  </si>
  <si>
    <t>1H10</t>
  </si>
  <si>
    <t>1H14</t>
  </si>
  <si>
    <t>4N1-4</t>
  </si>
  <si>
    <t>4N7</t>
  </si>
  <si>
    <t>4N13</t>
  </si>
  <si>
    <t>4N10</t>
  </si>
  <si>
    <t>4H1-4</t>
  </si>
  <si>
    <t>4H6</t>
  </si>
  <si>
    <t>4H9-12</t>
  </si>
  <si>
    <t>4H13-16</t>
  </si>
  <si>
    <t>4S1</t>
  </si>
  <si>
    <t>4S8</t>
  </si>
  <si>
    <t>4S12</t>
  </si>
  <si>
    <t>4S13-16</t>
  </si>
  <si>
    <t>2N2</t>
  </si>
  <si>
    <t>2N6</t>
  </si>
  <si>
    <t>2N12</t>
  </si>
  <si>
    <t>2N13</t>
  </si>
  <si>
    <t>2H3</t>
  </si>
  <si>
    <t>2H8</t>
  </si>
  <si>
    <t>2H11</t>
  </si>
  <si>
    <t>2H14</t>
  </si>
  <si>
    <t>2S3</t>
  </si>
  <si>
    <t>2S7</t>
  </si>
  <si>
    <t>2S12</t>
  </si>
  <si>
    <t>2S13</t>
  </si>
  <si>
    <t>Percent Tray Mort</t>
  </si>
  <si>
    <t>Percent Pop Mort</t>
  </si>
  <si>
    <t>Site</t>
  </si>
  <si>
    <t>Pop Mort.</t>
  </si>
  <si>
    <t>Total Mort.</t>
  </si>
  <si>
    <t>Percent Mort.</t>
  </si>
  <si>
    <t>Manchester</t>
  </si>
  <si>
    <t>Fidalgo</t>
  </si>
  <si>
    <t>Oyster Bay</t>
  </si>
  <si>
    <t>Dabob</t>
  </si>
  <si>
    <t>Pop Perc. Mort.</t>
  </si>
  <si>
    <t>Total Site Mort</t>
  </si>
  <si>
    <t>Percent Site Mort.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</si>
</sst>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</a:t>
            </a:r>
            <a:r>
              <a:rPr lang="en-US" baseline="0"/>
              <a:t> Mortality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Sheet5!$A$3</c:f>
              <c:strCache>
                <c:ptCount val="1"/>
                <c:pt idx="0">
                  <c:v>Pop Mort.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Sheet5!$B$1:$M$2</c:f>
              <c:multiLvlStrCache>
                <c:ptCount val="12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</c:lvl>
                <c:lvl>
                  <c:pt idx="0">
                    <c:v>Manchester</c:v>
                  </c:pt>
                  <c:pt idx="3">
                    <c:v>Fidalgo</c:v>
                  </c:pt>
                  <c:pt idx="6">
                    <c:v>Oyster Bay</c:v>
                  </c:pt>
                  <c:pt idx="9">
                    <c:v>Dabob</c:v>
                  </c:pt>
                </c:lvl>
              </c:multiLvlStrCache>
            </c:multiLvlStrRef>
          </c:cat>
          <c:val>
            <c:numRef>
              <c:f>Sheet5!$B$3:$M$3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11</c:v>
                </c:pt>
                <c:pt idx="3">
                  <c:v>18</c:v>
                </c:pt>
                <c:pt idx="4">
                  <c:v>20</c:v>
                </c:pt>
                <c:pt idx="5">
                  <c:v>15</c:v>
                </c:pt>
                <c:pt idx="6">
                  <c:v>47</c:v>
                </c:pt>
                <c:pt idx="7">
                  <c:v>49</c:v>
                </c:pt>
                <c:pt idx="8">
                  <c:v>51</c:v>
                </c:pt>
                <c:pt idx="9">
                  <c:v>229</c:v>
                </c:pt>
                <c:pt idx="10">
                  <c:v>112</c:v>
                </c:pt>
                <c:pt idx="11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1032100288"/>
        <c:axId val="-1032099744"/>
      </c:barChart>
      <c:catAx>
        <c:axId val="-1032100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Population/Site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2099744"/>
        <c:crosses val="autoZero"/>
        <c:auto val="1"/>
        <c:lblAlgn val="ctr"/>
        <c:lblOffset val="100"/>
        <c:noMultiLvlLbl val="0"/>
      </c:catAx>
      <c:valAx>
        <c:axId val="-103209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</a:t>
                </a:r>
                <a:r>
                  <a:rPr lang="en-US" baseline="0"/>
                  <a:t> of Dead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210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Mortality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Sheet5!$A$5</c:f>
              <c:strCache>
                <c:ptCount val="1"/>
                <c:pt idx="0">
                  <c:v>Total Mort.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Sheet5!$B$1:$M$1</c:f>
              <c:strCache>
                <c:ptCount val="10"/>
                <c:pt idx="0">
                  <c:v>Manchester</c:v>
                </c:pt>
                <c:pt idx="3">
                  <c:v>Fidalgo</c:v>
                </c:pt>
                <c:pt idx="6">
                  <c:v>Oyster Bay</c:v>
                </c:pt>
                <c:pt idx="9">
                  <c:v>Dabob</c:v>
                </c:pt>
              </c:strCache>
            </c:strRef>
          </c:cat>
          <c:val>
            <c:numRef>
              <c:f>Sheet5!$B$5:$M$5</c:f>
              <c:numCache>
                <c:formatCode>General</c:formatCode>
                <c:ptCount val="12"/>
                <c:pt idx="0">
                  <c:v>13</c:v>
                </c:pt>
                <c:pt idx="3">
                  <c:v>53</c:v>
                </c:pt>
                <c:pt idx="6">
                  <c:v>147</c:v>
                </c:pt>
                <c:pt idx="9">
                  <c:v>521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-1032102464"/>
        <c:axId val="-960404656"/>
      </c:barChart>
      <c:catAx>
        <c:axId val="-103210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0404656"/>
        <c:crosses val="autoZero"/>
        <c:auto val="1"/>
        <c:lblAlgn val="ctr"/>
        <c:lblOffset val="100"/>
        <c:noMultiLvlLbl val="0"/>
      </c:catAx>
      <c:valAx>
        <c:axId val="-96040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Mortality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210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</a:t>
            </a:r>
            <a:r>
              <a:rPr lang="en-US" baseline="0"/>
              <a:t> Percent Mortality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Sheet5!$A$4</c:f>
              <c:strCache>
                <c:ptCount val="1"/>
                <c:pt idx="0">
                  <c:v>Pop Perc. Mort.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Sheet5!$B$1:$M$2</c:f>
              <c:multiLvlStrCache>
                <c:ptCount val="12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</c:lvl>
                <c:lvl>
                  <c:pt idx="0">
                    <c:v>Manchester</c:v>
                  </c:pt>
                  <c:pt idx="3">
                    <c:v>Fidalgo</c:v>
                  </c:pt>
                  <c:pt idx="6">
                    <c:v>Oyster Bay</c:v>
                  </c:pt>
                  <c:pt idx="9">
                    <c:v>Dabob</c:v>
                  </c:pt>
                </c:lvl>
              </c:multiLvlStrCache>
            </c:multiLvlStrRef>
          </c:cat>
          <c:val>
            <c:numRef>
              <c:f>Sheet5!$B$4:$M$4</c:f>
              <c:numCache>
                <c:formatCode>0.00</c:formatCode>
                <c:ptCount val="12"/>
                <c:pt idx="0">
                  <c:v>0.20833333333333334</c:v>
                </c:pt>
                <c:pt idx="1">
                  <c:v>0.20833333333333334</c:v>
                </c:pt>
                <c:pt idx="2">
                  <c:v>2.2916666666666665</c:v>
                </c:pt>
                <c:pt idx="3">
                  <c:v>3.75</c:v>
                </c:pt>
                <c:pt idx="4">
                  <c:v>4.1666666666666661</c:v>
                </c:pt>
                <c:pt idx="5">
                  <c:v>3.125</c:v>
                </c:pt>
                <c:pt idx="6">
                  <c:v>9.7916666666666661</c:v>
                </c:pt>
                <c:pt idx="7">
                  <c:v>10.208333333333334</c:v>
                </c:pt>
                <c:pt idx="8">
                  <c:v>10.625</c:v>
                </c:pt>
                <c:pt idx="9">
                  <c:v>47.708333333333336</c:v>
                </c:pt>
                <c:pt idx="10">
                  <c:v>23.333333333333332</c:v>
                </c:pt>
                <c:pt idx="11">
                  <c:v>37.5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-960406832"/>
        <c:axId val="-960405200"/>
      </c:barChart>
      <c:catAx>
        <c:axId val="-96040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Population/Site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0405200"/>
        <c:crosses val="autoZero"/>
        <c:auto val="1"/>
        <c:lblAlgn val="ctr"/>
        <c:lblOffset val="100"/>
        <c:noMultiLvlLbl val="0"/>
      </c:catAx>
      <c:valAx>
        <c:axId val="-960405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Mortality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040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Mortality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Sheet5!$A$6</c:f>
              <c:strCache>
                <c:ptCount val="1"/>
                <c:pt idx="0">
                  <c:v>Percent Mort.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Sheet5!$B$1:$M$1</c:f>
              <c:strCache>
                <c:ptCount val="10"/>
                <c:pt idx="0">
                  <c:v>Manchester</c:v>
                </c:pt>
                <c:pt idx="3">
                  <c:v>Fidalgo</c:v>
                </c:pt>
                <c:pt idx="6">
                  <c:v>Oyster Bay</c:v>
                </c:pt>
                <c:pt idx="9">
                  <c:v>Dabob</c:v>
                </c:pt>
              </c:strCache>
            </c:strRef>
          </c:cat>
          <c:val>
            <c:numRef>
              <c:f>Sheet5!$B$6:$M$6</c:f>
              <c:numCache>
                <c:formatCode>0.00</c:formatCode>
                <c:ptCount val="12"/>
                <c:pt idx="0">
                  <c:v>0.90277777777777801</c:v>
                </c:pt>
                <c:pt idx="3">
                  <c:v>3.6805555555555558</c:v>
                </c:pt>
                <c:pt idx="6">
                  <c:v>10.208333333333334</c:v>
                </c:pt>
                <c:pt idx="9">
                  <c:v>36.180555555555557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-962066000"/>
        <c:axId val="-962064368"/>
      </c:barChart>
      <c:catAx>
        <c:axId val="-96206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2064368"/>
        <c:crosses val="autoZero"/>
        <c:auto val="1"/>
        <c:lblAlgn val="ctr"/>
        <c:lblOffset val="100"/>
        <c:noMultiLvlLbl val="0"/>
      </c:catAx>
      <c:valAx>
        <c:axId val="-96206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Mortality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206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320040</xdr:colOff>
      <xdr:row>8</xdr:row>
      <xdr:rowOff>38100</xdr:rowOff>
    </xdr:from>
    <xdr:to>
      <xdr:col>15</xdr:col>
      <xdr:colOff>15240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259080</xdr:colOff>
      <xdr:row>8</xdr:row>
      <xdr:rowOff>83820</xdr:rowOff>
    </xdr:from>
    <xdr:to>
      <xdr:col>7</xdr:col>
      <xdr:colOff>220980</xdr:colOff>
      <xdr:row>23</xdr:row>
      <xdr:rowOff>83820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327660</xdr:colOff>
      <xdr:row>23</xdr:row>
      <xdr:rowOff>137160</xdr:rowOff>
    </xdr:from>
    <xdr:to>
      <xdr:col>15</xdr:col>
      <xdr:colOff>22860</xdr:colOff>
      <xdr:row>38</xdr:row>
      <xdr:rowOff>137160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198120</xdr:colOff>
      <xdr:row>23</xdr:row>
      <xdr:rowOff>129540</xdr:rowOff>
    </xdr:from>
    <xdr:to>
      <xdr:col>7</xdr:col>
      <xdr:colOff>160020</xdr:colOff>
      <xdr:row>38</xdr:row>
      <xdr:rowOff>129540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B11" sqref="B11:B12"/>
    </sheetView>
  </sheetViews>
  <sheetFormatPr defaultRowHeight="14.4" x14ac:dyDescent="0.3"/>
  <cols>
    <col min="1" max="1" width="15.88671875" bestFit="1" customWidth="1"/>
  </cols>
  <sheetData>
    <row r="1" spans="1:13" x14ac:dyDescent="0.3">
      <c r="A1" t="s">
        <v>0</v>
      </c>
      <c r="B1" t="s">
        <v>3</v>
      </c>
      <c r="F1" t="s">
        <v>13</v>
      </c>
      <c r="J1" t="s">
        <v>8</v>
      </c>
    </row>
    <row r="2" spans="1:13" x14ac:dyDescent="0.3">
      <c r="A2" t="s">
        <v>1</v>
      </c>
      <c r="B2" t="s">
        <v>5</v>
      </c>
      <c r="C2" t="s">
        <v>4</v>
      </c>
      <c r="D2" t="s">
        <v>6</v>
      </c>
      <c r="E2" t="s">
        <v>7</v>
      </c>
      <c r="F2" t="s">
        <v>14</v>
      </c>
      <c r="G2" t="s">
        <v>17</v>
      </c>
      <c r="H2" t="s">
        <v>16</v>
      </c>
      <c r="I2" t="s">
        <v>15</v>
      </c>
      <c r="J2" t="s">
        <v>12</v>
      </c>
      <c r="K2" t="s">
        <v>11</v>
      </c>
      <c r="L2" t="s">
        <v>9</v>
      </c>
      <c r="M2" t="s">
        <v>10</v>
      </c>
    </row>
    <row r="3" spans="1:13" x14ac:dyDescent="0.3">
      <c r="A3" t="s">
        <v>2</v>
      </c>
      <c r="B3">
        <v>59</v>
      </c>
      <c r="C3">
        <v>29</v>
      </c>
      <c r="D3">
        <v>53</v>
      </c>
      <c r="E3">
        <v>37</v>
      </c>
      <c r="F3">
        <v>40</v>
      </c>
      <c r="G3">
        <v>16</v>
      </c>
      <c r="H3">
        <v>14</v>
      </c>
      <c r="I3">
        <v>25</v>
      </c>
      <c r="J3">
        <v>21</v>
      </c>
      <c r="K3">
        <v>25</v>
      </c>
      <c r="L3">
        <v>46</v>
      </c>
      <c r="M3">
        <v>54</v>
      </c>
    </row>
    <row r="4" spans="1:13" x14ac:dyDescent="0.3">
      <c r="A4" t="s">
        <v>18</v>
      </c>
      <c r="B4">
        <v>6</v>
      </c>
      <c r="C4">
        <v>11</v>
      </c>
      <c r="D4">
        <v>4</v>
      </c>
      <c r="E4">
        <v>0</v>
      </c>
      <c r="F4">
        <v>1</v>
      </c>
      <c r="G4">
        <v>4</v>
      </c>
      <c r="H4">
        <v>0</v>
      </c>
      <c r="I4">
        <v>0</v>
      </c>
      <c r="J4">
        <v>9</v>
      </c>
      <c r="K4">
        <v>1</v>
      </c>
      <c r="L4">
        <v>0</v>
      </c>
      <c r="M4">
        <v>4</v>
      </c>
    </row>
    <row r="5" spans="1:13" x14ac:dyDescent="0.3">
      <c r="A5" t="s">
        <v>22</v>
      </c>
      <c r="B5">
        <v>2</v>
      </c>
      <c r="C5">
        <v>17</v>
      </c>
      <c r="D5">
        <v>10</v>
      </c>
      <c r="E5">
        <v>1</v>
      </c>
      <c r="F5">
        <v>1</v>
      </c>
      <c r="G5">
        <v>6</v>
      </c>
      <c r="H5">
        <v>0</v>
      </c>
      <c r="I5">
        <v>5</v>
      </c>
      <c r="J5">
        <v>11</v>
      </c>
      <c r="K5">
        <v>0</v>
      </c>
      <c r="L5">
        <v>6</v>
      </c>
      <c r="M5">
        <v>3</v>
      </c>
    </row>
    <row r="6" spans="1:13" x14ac:dyDescent="0.3">
      <c r="A6" t="s">
        <v>21</v>
      </c>
      <c r="C6">
        <f>64-(C4+B4+D4+E4)</f>
        <v>43</v>
      </c>
      <c r="F6">
        <f>64-(F4+I4+H4+G4)</f>
        <v>59</v>
      </c>
      <c r="L6">
        <f>64-(L4+M4+J4+K4)</f>
        <v>50</v>
      </c>
    </row>
    <row r="7" spans="1:13" x14ac:dyDescent="0.3">
      <c r="A7" t="s">
        <v>19</v>
      </c>
      <c r="B7">
        <f t="shared" ref="B7:M7" si="0">(B3+B4+B5)</f>
        <v>67</v>
      </c>
      <c r="C7">
        <f t="shared" si="0"/>
        <v>57</v>
      </c>
      <c r="D7">
        <f t="shared" si="0"/>
        <v>67</v>
      </c>
      <c r="E7">
        <f t="shared" si="0"/>
        <v>38</v>
      </c>
      <c r="F7">
        <f t="shared" si="0"/>
        <v>42</v>
      </c>
      <c r="G7">
        <f t="shared" si="0"/>
        <v>26</v>
      </c>
      <c r="H7">
        <f t="shared" si="0"/>
        <v>14</v>
      </c>
      <c r="I7">
        <f t="shared" si="0"/>
        <v>30</v>
      </c>
      <c r="J7">
        <f t="shared" si="0"/>
        <v>41</v>
      </c>
      <c r="K7">
        <f t="shared" si="0"/>
        <v>26</v>
      </c>
      <c r="L7">
        <f t="shared" si="0"/>
        <v>52</v>
      </c>
      <c r="M7">
        <f t="shared" si="0"/>
        <v>61</v>
      </c>
    </row>
    <row r="8" spans="1:13" x14ac:dyDescent="0.3">
      <c r="A8" t="s">
        <v>20</v>
      </c>
      <c r="B8">
        <f>(C7+B7+D7+E7)</f>
        <v>229</v>
      </c>
      <c r="F8">
        <f>(F7+I7+H7+G7)</f>
        <v>112</v>
      </c>
      <c r="J8">
        <f>(L7+M7+J7+K7)</f>
        <v>180</v>
      </c>
    </row>
    <row r="9" spans="1:13" x14ac:dyDescent="0.3">
      <c r="A9" t="s">
        <v>59</v>
      </c>
      <c r="B9">
        <f>(B7/120)*100</f>
        <v>55.833333333333336</v>
      </c>
      <c r="C9">
        <f t="shared" ref="C9:I9" si="1">(C7/120)*100</f>
        <v>47.5</v>
      </c>
      <c r="D9">
        <f t="shared" si="1"/>
        <v>55.833333333333336</v>
      </c>
      <c r="E9">
        <f t="shared" si="1"/>
        <v>31.666666666666664</v>
      </c>
      <c r="F9">
        <f t="shared" si="1"/>
        <v>35</v>
      </c>
      <c r="G9">
        <f t="shared" si="1"/>
        <v>21.666666666666668</v>
      </c>
      <c r="H9">
        <f t="shared" si="1"/>
        <v>11.666666666666666</v>
      </c>
      <c r="I9">
        <f t="shared" si="1"/>
        <v>25</v>
      </c>
      <c r="J9">
        <f>(J7/120)*100</f>
        <v>34.166666666666664</v>
      </c>
      <c r="K9">
        <f>(K7/120)*100</f>
        <v>21.666666666666668</v>
      </c>
      <c r="L9">
        <f>(L7/120)*100</f>
        <v>43.333333333333336</v>
      </c>
      <c r="M9">
        <f>(M7/120)*100</f>
        <v>50.833333333333329</v>
      </c>
    </row>
    <row r="10" spans="1:13" x14ac:dyDescent="0.3">
      <c r="A10" t="s">
        <v>60</v>
      </c>
      <c r="B10">
        <f>(B8/480)*100</f>
        <v>47.708333333333336</v>
      </c>
      <c r="F10">
        <f>(F8/480)*100</f>
        <v>23.333333333333332</v>
      </c>
      <c r="J10">
        <f>(J8/480)*100</f>
        <v>37.5</v>
      </c>
    </row>
    <row r="11" spans="1:13" x14ac:dyDescent="0.3">
      <c r="A11" t="s">
        <v>70</v>
      </c>
      <c r="B11">
        <f>SUM(B8,J8,F8)</f>
        <v>521</v>
      </c>
    </row>
    <row r="12" spans="1:13" x14ac:dyDescent="0.3">
      <c r="A12" t="s">
        <v>71</v>
      </c>
      <c r="B12">
        <f>(B11/1440)*100</f>
        <v>36.180555555555557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Q29" sqref="Q29"/>
    </sheetView>
  </sheetViews>
  <sheetFormatPr defaultRowHeight="14.4" x14ac:dyDescent="0.3"/>
  <cols>
    <col min="1" max="1" width="13.88671875" bestFit="1" customWidth="1"/>
    <col min="2" max="2" width="9" bestFit="1" customWidth="1"/>
    <col min="5" max="5" width="9" bestFit="1" customWidth="1"/>
    <col min="8" max="8" width="10" bestFit="1" customWidth="1"/>
    <col min="11" max="11" width="10" bestFit="1" customWidth="1"/>
  </cols>
  <sheetData>
    <row r="1" spans="1:13" x14ac:dyDescent="0.3">
      <c r="A1" t="s">
        <v>61</v>
      </c>
      <c r="B1" t="s">
        <v>65</v>
      </c>
      <c r="E1" t="s">
        <v>66</v>
      </c>
      <c r="H1" t="s">
        <v>67</v>
      </c>
      <c r="K1" t="s">
        <v>68</v>
      </c>
    </row>
    <row r="2" spans="1:13" x14ac:dyDescent="0.3">
      <c r="A2" t="s">
        <v>0</v>
      </c>
      <c r="B2" t="s">
        <v>3</v>
      </c>
      <c r="C2" t="s">
        <v>13</v>
      </c>
      <c r="D2" t="s">
        <v>8</v>
      </c>
      <c r="E2" t="s">
        <v>3</v>
      </c>
      <c r="F2" t="s">
        <v>13</v>
      </c>
      <c r="G2" t="s">
        <v>8</v>
      </c>
      <c r="H2" t="s">
        <v>3</v>
      </c>
      <c r="I2" t="s">
        <v>13</v>
      </c>
      <c r="J2" t="s">
        <v>8</v>
      </c>
      <c r="K2" t="s">
        <v>3</v>
      </c>
      <c r="L2" t="s">
        <v>13</v>
      </c>
      <c r="M2" t="s">
        <v>8</v>
      </c>
    </row>
    <row r="3" spans="1:13" x14ac:dyDescent="0.3">
      <c r="A3" t="s">
        <v>62</v>
      </c>
      <c r="B3">
        <v>1</v>
      </c>
      <c r="C3">
        <v>1</v>
      </c>
      <c r="D3">
        <v>11</v>
      </c>
      <c r="E3">
        <v>18</v>
      </c>
      <c r="F3">
        <v>20</v>
      </c>
      <c r="G3">
        <v>15</v>
      </c>
      <c r="H3">
        <v>47</v>
      </c>
      <c r="I3">
        <v>49</v>
      </c>
      <c r="J3">
        <v>51</v>
      </c>
      <c r="K3">
        <v>229</v>
      </c>
      <c r="L3">
        <v>112</v>
      </c>
      <c r="M3">
        <v>180</v>
      </c>
    </row>
    <row r="4" spans="1:13" s="2" customFormat="1" x14ac:dyDescent="0.3">
      <c r="A4" s="2" t="s">
        <v>69</v>
      </c>
      <c r="B4" s="2">
        <v>0.20833333333333334</v>
      </c>
      <c r="C4" s="2">
        <v>0.20833333333333334</v>
      </c>
      <c r="D4" s="2">
        <v>2.2916666666666665</v>
      </c>
      <c r="E4" s="2">
        <v>3.75</v>
      </c>
      <c r="F4" s="2">
        <v>4.1666666666666661</v>
      </c>
      <c r="G4" s="2">
        <v>3.125</v>
      </c>
      <c r="H4" s="2">
        <v>9.7916666666666661</v>
      </c>
      <c r="I4" s="2">
        <v>10.208333333333334</v>
      </c>
      <c r="J4" s="2">
        <v>10.625</v>
      </c>
      <c r="K4" s="2">
        <v>47.708333333333336</v>
      </c>
      <c r="L4" s="2">
        <v>23.333333333333332</v>
      </c>
      <c r="M4" s="2">
        <v>37.5</v>
      </c>
    </row>
    <row r="5" spans="1:13" s="1" customFormat="1" x14ac:dyDescent="0.3">
      <c r="A5" s="1" t="s">
        <v>63</v>
      </c>
      <c r="B5" s="1">
        <v>13</v>
      </c>
      <c r="E5" s="1">
        <v>53</v>
      </c>
      <c r="H5" s="1">
        <v>147</v>
      </c>
      <c r="K5" s="1">
        <v>521</v>
      </c>
    </row>
    <row r="6" spans="1:13" s="2" customFormat="1" x14ac:dyDescent="0.3">
      <c r="A6" s="2" t="s">
        <v>64</v>
      </c>
      <c r="B6" s="2">
        <v>0.90277777777777801</v>
      </c>
      <c r="E6" s="2">
        <v>3.6805555555555558</v>
      </c>
      <c r="H6" s="2">
        <v>10.208333333333334</v>
      </c>
      <c r="K6" s="2">
        <v>36.180555555555557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10" sqref="B10:B11"/>
    </sheetView>
  </sheetViews>
  <sheetFormatPr defaultRowHeight="14.4" x14ac:dyDescent="0.3"/>
  <cols>
    <col min="1" max="1" width="15.88671875" bestFit="1" customWidth="1"/>
  </cols>
  <sheetData>
    <row r="1" spans="1:13" x14ac:dyDescent="0.3">
      <c r="A1" t="s">
        <v>0</v>
      </c>
      <c r="B1" t="s">
        <v>3</v>
      </c>
      <c r="F1" t="s">
        <v>13</v>
      </c>
      <c r="J1" t="s">
        <v>8</v>
      </c>
    </row>
    <row r="2" spans="1:13" x14ac:dyDescent="0.3">
      <c r="A2" t="s">
        <v>1</v>
      </c>
      <c r="B2" t="s">
        <v>23</v>
      </c>
      <c r="C2" t="s">
        <v>24</v>
      </c>
      <c r="D2" t="s">
        <v>25</v>
      </c>
      <c r="E2" t="s">
        <v>26</v>
      </c>
      <c r="F2" t="s">
        <v>31</v>
      </c>
      <c r="G2" t="s">
        <v>32</v>
      </c>
      <c r="H2" t="s">
        <v>33</v>
      </c>
      <c r="I2" t="s">
        <v>34</v>
      </c>
      <c r="J2" t="s">
        <v>27</v>
      </c>
      <c r="K2" t="s">
        <v>28</v>
      </c>
      <c r="L2" t="s">
        <v>29</v>
      </c>
      <c r="M2" t="s">
        <v>30</v>
      </c>
    </row>
    <row r="3" spans="1:13" x14ac:dyDescent="0.3">
      <c r="A3" t="s">
        <v>2</v>
      </c>
      <c r="B3">
        <v>16</v>
      </c>
      <c r="C3">
        <v>13</v>
      </c>
      <c r="D3">
        <v>10</v>
      </c>
      <c r="E3">
        <v>6</v>
      </c>
      <c r="F3">
        <v>20</v>
      </c>
      <c r="G3">
        <v>10</v>
      </c>
      <c r="H3">
        <v>13</v>
      </c>
      <c r="I3">
        <v>6</v>
      </c>
      <c r="J3">
        <v>9</v>
      </c>
      <c r="K3">
        <v>15</v>
      </c>
      <c r="L3">
        <v>15</v>
      </c>
      <c r="M3">
        <v>12</v>
      </c>
    </row>
    <row r="4" spans="1:13" x14ac:dyDescent="0.3">
      <c r="A4" t="s">
        <v>18</v>
      </c>
      <c r="B4">
        <v>1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3">
      <c r="A5" t="s">
        <v>21</v>
      </c>
      <c r="B5">
        <f>SUM(B4:E4)</f>
        <v>2</v>
      </c>
      <c r="F5">
        <f>SUM(F4:I4)</f>
        <v>0</v>
      </c>
      <c r="J5">
        <f>SUM(J4:M4)</f>
        <v>0</v>
      </c>
    </row>
    <row r="6" spans="1:13" x14ac:dyDescent="0.3">
      <c r="A6" t="s">
        <v>19</v>
      </c>
      <c r="B6">
        <f t="shared" ref="B6:M6" si="0">SUM(B3:B4)</f>
        <v>17</v>
      </c>
      <c r="C6">
        <f t="shared" si="0"/>
        <v>14</v>
      </c>
      <c r="D6">
        <f t="shared" si="0"/>
        <v>10</v>
      </c>
      <c r="E6">
        <f t="shared" si="0"/>
        <v>6</v>
      </c>
      <c r="F6">
        <f t="shared" si="0"/>
        <v>20</v>
      </c>
      <c r="G6">
        <f t="shared" si="0"/>
        <v>10</v>
      </c>
      <c r="H6">
        <f t="shared" si="0"/>
        <v>13</v>
      </c>
      <c r="I6">
        <f t="shared" si="0"/>
        <v>6</v>
      </c>
      <c r="J6">
        <f t="shared" si="0"/>
        <v>9</v>
      </c>
      <c r="K6">
        <f t="shared" si="0"/>
        <v>15</v>
      </c>
      <c r="L6">
        <f t="shared" si="0"/>
        <v>15</v>
      </c>
      <c r="M6">
        <f t="shared" si="0"/>
        <v>12</v>
      </c>
    </row>
    <row r="7" spans="1:13" x14ac:dyDescent="0.3">
      <c r="A7" t="s">
        <v>20</v>
      </c>
      <c r="B7">
        <f>SUM(B6:E6)</f>
        <v>47</v>
      </c>
      <c r="F7">
        <f>SUM(F6:I6)</f>
        <v>49</v>
      </c>
      <c r="J7">
        <f>SUM(J6:M6)</f>
        <v>51</v>
      </c>
    </row>
    <row r="8" spans="1:13" x14ac:dyDescent="0.3">
      <c r="A8" t="s">
        <v>59</v>
      </c>
      <c r="B8">
        <f t="shared" ref="B8:M8" si="1">(B6/120)*100</f>
        <v>14.166666666666666</v>
      </c>
      <c r="C8">
        <f t="shared" si="1"/>
        <v>11.666666666666666</v>
      </c>
      <c r="D8">
        <f t="shared" si="1"/>
        <v>8.3333333333333321</v>
      </c>
      <c r="E8">
        <f t="shared" si="1"/>
        <v>5</v>
      </c>
      <c r="F8">
        <f t="shared" si="1"/>
        <v>16.666666666666664</v>
      </c>
      <c r="G8">
        <f t="shared" si="1"/>
        <v>8.3333333333333321</v>
      </c>
      <c r="H8">
        <f t="shared" si="1"/>
        <v>10.833333333333334</v>
      </c>
      <c r="I8">
        <f t="shared" si="1"/>
        <v>5</v>
      </c>
      <c r="J8">
        <f t="shared" si="1"/>
        <v>7.5</v>
      </c>
      <c r="K8">
        <f t="shared" si="1"/>
        <v>12.5</v>
      </c>
      <c r="L8">
        <f t="shared" si="1"/>
        <v>12.5</v>
      </c>
      <c r="M8">
        <f t="shared" si="1"/>
        <v>10</v>
      </c>
    </row>
    <row r="9" spans="1:13" x14ac:dyDescent="0.3">
      <c r="A9" t="s">
        <v>60</v>
      </c>
      <c r="B9">
        <f>(B7/480)*100</f>
        <v>9.7916666666666661</v>
      </c>
      <c r="F9">
        <f>(F7/480)*100</f>
        <v>10.208333333333334</v>
      </c>
      <c r="J9">
        <f>(J7/480)*100</f>
        <v>10.625</v>
      </c>
    </row>
    <row r="10" spans="1:13" x14ac:dyDescent="0.3">
      <c r="A10" t="s">
        <v>70</v>
      </c>
      <c r="B10">
        <f>SUM(B7,F7,J7)</f>
        <v>147</v>
      </c>
    </row>
    <row r="11" spans="1:13" x14ac:dyDescent="0.3">
      <c r="A11" t="s">
        <v>71</v>
      </c>
      <c r="B11">
        <f>(B10/1440)*100</f>
        <v>10.208333333333334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9" sqref="B9"/>
    </sheetView>
  </sheetViews>
  <sheetFormatPr defaultRowHeight="14.4" x14ac:dyDescent="0.3"/>
  <cols>
    <col min="1" max="1" width="15.88671875" bestFit="1" customWidth="1"/>
  </cols>
  <sheetData>
    <row r="1" spans="1:13" x14ac:dyDescent="0.3">
      <c r="A1" t="s">
        <v>0</v>
      </c>
      <c r="B1" t="s">
        <v>3</v>
      </c>
      <c r="F1" t="s">
        <v>13</v>
      </c>
      <c r="J1" t="s">
        <v>8</v>
      </c>
    </row>
    <row r="2" spans="1:13" x14ac:dyDescent="0.3">
      <c r="A2" t="s">
        <v>1</v>
      </c>
      <c r="B2" t="s">
        <v>35</v>
      </c>
      <c r="C2" t="s">
        <v>36</v>
      </c>
      <c r="D2" t="s">
        <v>38</v>
      </c>
      <c r="E2" t="s">
        <v>37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</row>
    <row r="3" spans="1:13" x14ac:dyDescent="0.3">
      <c r="A3" t="s">
        <v>2</v>
      </c>
      <c r="B3">
        <v>1</v>
      </c>
      <c r="C3">
        <v>2</v>
      </c>
      <c r="D3">
        <v>6</v>
      </c>
      <c r="E3">
        <v>3</v>
      </c>
      <c r="F3">
        <v>0</v>
      </c>
      <c r="G3">
        <v>1</v>
      </c>
      <c r="H3">
        <v>0</v>
      </c>
      <c r="I3">
        <v>0</v>
      </c>
      <c r="J3">
        <v>1</v>
      </c>
      <c r="K3">
        <v>3</v>
      </c>
      <c r="L3">
        <v>6</v>
      </c>
      <c r="M3">
        <v>1</v>
      </c>
    </row>
    <row r="4" spans="1:13" x14ac:dyDescent="0.3">
      <c r="A4" t="s">
        <v>18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3">
      <c r="A5" t="s">
        <v>21</v>
      </c>
      <c r="B5">
        <f>SUM(B4:E4)</f>
        <v>1</v>
      </c>
      <c r="F5">
        <f>SUM(F4:I4)</f>
        <v>0</v>
      </c>
      <c r="J5">
        <f>SUM(J4:M4)</f>
        <v>0</v>
      </c>
    </row>
    <row r="6" spans="1:13" x14ac:dyDescent="0.3">
      <c r="A6" t="s">
        <v>19</v>
      </c>
      <c r="B6">
        <f>SUM(B3:B4)</f>
        <v>1</v>
      </c>
      <c r="C6">
        <f t="shared" ref="C6:L6" si="0">SUM(C3:C4)</f>
        <v>2</v>
      </c>
      <c r="D6">
        <f t="shared" si="0"/>
        <v>7</v>
      </c>
      <c r="E6">
        <f t="shared" si="0"/>
        <v>3</v>
      </c>
      <c r="F6">
        <f>SUM(F3:F4)</f>
        <v>0</v>
      </c>
      <c r="G6">
        <f>SUM(G3:G4)</f>
        <v>1</v>
      </c>
      <c r="H6">
        <f t="shared" si="0"/>
        <v>0</v>
      </c>
      <c r="I6">
        <f t="shared" si="0"/>
        <v>0</v>
      </c>
      <c r="J6">
        <f t="shared" si="0"/>
        <v>1</v>
      </c>
      <c r="K6">
        <f t="shared" si="0"/>
        <v>3</v>
      </c>
      <c r="L6">
        <f t="shared" si="0"/>
        <v>6</v>
      </c>
      <c r="M6">
        <f>SUM(M3:M4)</f>
        <v>1</v>
      </c>
    </row>
    <row r="7" spans="1:13" x14ac:dyDescent="0.3">
      <c r="A7" t="s">
        <v>20</v>
      </c>
      <c r="B7">
        <f>SUM(B3:B4)</f>
        <v>1</v>
      </c>
      <c r="F7">
        <f>SUM(F6:I6)</f>
        <v>1</v>
      </c>
      <c r="J7">
        <f>SUM(J6:M6)</f>
        <v>11</v>
      </c>
    </row>
    <row r="8" spans="1:13" x14ac:dyDescent="0.3">
      <c r="A8" t="s">
        <v>59</v>
      </c>
      <c r="B8">
        <f>SUM(B5:B6)</f>
        <v>2</v>
      </c>
      <c r="C8">
        <f t="shared" ref="C8:M8" si="1">(C6/120)*100</f>
        <v>1.6666666666666667</v>
      </c>
      <c r="D8">
        <f t="shared" si="1"/>
        <v>5.833333333333333</v>
      </c>
      <c r="E8">
        <f t="shared" si="1"/>
        <v>2.5</v>
      </c>
      <c r="F8">
        <f t="shared" si="1"/>
        <v>0</v>
      </c>
      <c r="G8">
        <f t="shared" si="1"/>
        <v>0.83333333333333337</v>
      </c>
      <c r="H8">
        <f t="shared" si="1"/>
        <v>0</v>
      </c>
      <c r="I8">
        <f t="shared" si="1"/>
        <v>0</v>
      </c>
      <c r="J8">
        <f t="shared" si="1"/>
        <v>0.83333333333333337</v>
      </c>
      <c r="K8">
        <f t="shared" si="1"/>
        <v>2.5</v>
      </c>
      <c r="L8">
        <f t="shared" si="1"/>
        <v>5</v>
      </c>
      <c r="M8">
        <f t="shared" si="1"/>
        <v>0.83333333333333337</v>
      </c>
    </row>
    <row r="9" spans="1:13" x14ac:dyDescent="0.3">
      <c r="A9" t="s">
        <v>60</v>
      </c>
      <c r="B9">
        <f>(B7/480)*100</f>
        <v>0.20833333333333334</v>
      </c>
      <c r="F9">
        <f>(F7/480)*100</f>
        <v>0.20833333333333334</v>
      </c>
      <c r="J9">
        <f>(J7/480)*100</f>
        <v>2.2916666666666665</v>
      </c>
    </row>
    <row r="10" spans="1:13" x14ac:dyDescent="0.3">
      <c r="A10" t="s">
        <v>70</v>
      </c>
      <c r="B10">
        <f>SUM(B7,F7,J7)</f>
        <v>13</v>
      </c>
    </row>
    <row r="11" spans="1:13" x14ac:dyDescent="0.3">
      <c r="A11" t="s">
        <v>71</v>
      </c>
      <c r="B11">
        <f>(B10/1440)*100</f>
        <v>0.90277777777777768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10" sqref="B10:B11"/>
    </sheetView>
  </sheetViews>
  <sheetFormatPr defaultRowHeight="14.4" x14ac:dyDescent="0.3"/>
  <cols>
    <col min="1" max="1" width="15.88671875" bestFit="1" customWidth="1"/>
  </cols>
  <sheetData>
    <row r="1" spans="1:13" x14ac:dyDescent="0.3">
      <c r="A1" t="s">
        <v>0</v>
      </c>
      <c r="B1" t="s">
        <v>3</v>
      </c>
      <c r="F1" t="s">
        <v>13</v>
      </c>
      <c r="J1" t="s">
        <v>8</v>
      </c>
    </row>
    <row r="2" spans="1:13" x14ac:dyDescent="0.3">
      <c r="A2" t="s">
        <v>1</v>
      </c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</row>
    <row r="3" spans="1:13" x14ac:dyDescent="0.3">
      <c r="A3" t="s">
        <v>2</v>
      </c>
      <c r="B3">
        <v>4</v>
      </c>
      <c r="C3">
        <v>7</v>
      </c>
      <c r="D3">
        <v>5</v>
      </c>
      <c r="E3">
        <v>2</v>
      </c>
      <c r="F3">
        <v>11</v>
      </c>
      <c r="G3">
        <v>6</v>
      </c>
      <c r="H3">
        <v>1</v>
      </c>
      <c r="I3">
        <v>2</v>
      </c>
      <c r="J3">
        <v>6</v>
      </c>
      <c r="K3">
        <v>2</v>
      </c>
      <c r="L3">
        <v>5</v>
      </c>
      <c r="M3">
        <v>2</v>
      </c>
    </row>
    <row r="4" spans="1:13" x14ac:dyDescent="0.3">
      <c r="A4" t="s">
        <v>18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3">
      <c r="A5" t="s">
        <v>21</v>
      </c>
      <c r="B5">
        <f>SUM(B4:E4)</f>
        <v>0</v>
      </c>
      <c r="F5">
        <f>SUM(F4:I4)</f>
        <v>0</v>
      </c>
      <c r="J5">
        <f>SUM(J4:M4)</f>
        <v>0</v>
      </c>
    </row>
    <row r="6" spans="1:13" x14ac:dyDescent="0.3">
      <c r="A6" t="s">
        <v>19</v>
      </c>
      <c r="B6">
        <f>SUM(B3:B4)</f>
        <v>4</v>
      </c>
      <c r="C6">
        <f t="shared" ref="C6:M6" si="0">SUM(C3:C4)</f>
        <v>7</v>
      </c>
      <c r="D6">
        <f t="shared" si="0"/>
        <v>5</v>
      </c>
      <c r="E6">
        <f t="shared" si="0"/>
        <v>2</v>
      </c>
      <c r="F6">
        <f t="shared" si="0"/>
        <v>11</v>
      </c>
      <c r="G6">
        <f t="shared" si="0"/>
        <v>6</v>
      </c>
      <c r="H6">
        <f t="shared" si="0"/>
        <v>1</v>
      </c>
      <c r="I6">
        <f t="shared" si="0"/>
        <v>2</v>
      </c>
      <c r="J6">
        <f t="shared" si="0"/>
        <v>6</v>
      </c>
      <c r="K6">
        <f t="shared" si="0"/>
        <v>2</v>
      </c>
      <c r="L6">
        <f t="shared" si="0"/>
        <v>5</v>
      </c>
      <c r="M6">
        <f t="shared" si="0"/>
        <v>2</v>
      </c>
    </row>
    <row r="7" spans="1:13" x14ac:dyDescent="0.3">
      <c r="A7" t="s">
        <v>20</v>
      </c>
      <c r="B7">
        <f>SUM(B6:E6)</f>
        <v>18</v>
      </c>
      <c r="F7">
        <f>SUM(F6:I6)</f>
        <v>20</v>
      </c>
      <c r="J7">
        <f>SUM(J6:M6)</f>
        <v>15</v>
      </c>
    </row>
    <row r="8" spans="1:13" x14ac:dyDescent="0.3">
      <c r="A8" t="s">
        <v>59</v>
      </c>
      <c r="B8">
        <f>(B6/120)*100</f>
        <v>3.3333333333333335</v>
      </c>
      <c r="C8">
        <f t="shared" ref="C8:M8" si="1">(C6/120)*100</f>
        <v>5.833333333333333</v>
      </c>
      <c r="D8">
        <f t="shared" si="1"/>
        <v>4.1666666666666661</v>
      </c>
      <c r="E8">
        <f t="shared" si="1"/>
        <v>1.6666666666666667</v>
      </c>
      <c r="F8">
        <f t="shared" si="1"/>
        <v>9.1666666666666661</v>
      </c>
      <c r="G8">
        <f t="shared" si="1"/>
        <v>5</v>
      </c>
      <c r="H8">
        <f t="shared" si="1"/>
        <v>0.83333333333333337</v>
      </c>
      <c r="I8">
        <f t="shared" si="1"/>
        <v>1.6666666666666667</v>
      </c>
      <c r="J8">
        <f t="shared" si="1"/>
        <v>5</v>
      </c>
      <c r="K8">
        <f t="shared" si="1"/>
        <v>1.6666666666666667</v>
      </c>
      <c r="L8">
        <f t="shared" si="1"/>
        <v>4.1666666666666661</v>
      </c>
      <c r="M8">
        <f t="shared" si="1"/>
        <v>1.6666666666666667</v>
      </c>
    </row>
    <row r="9" spans="1:13" x14ac:dyDescent="0.3">
      <c r="A9" t="s">
        <v>60</v>
      </c>
      <c r="B9">
        <f>(B7/480)*100</f>
        <v>3.75</v>
      </c>
      <c r="F9">
        <f>(F7/480)*100</f>
        <v>4.1666666666666661</v>
      </c>
      <c r="J9">
        <f>(J7/480)*100</f>
        <v>3.125</v>
      </c>
    </row>
    <row r="10" spans="1:13" x14ac:dyDescent="0.3">
      <c r="A10" t="s">
        <v>70</v>
      </c>
      <c r="B10">
        <f>SUM(B7,F7,J7)</f>
        <v>53</v>
      </c>
    </row>
    <row r="11" spans="1:13" x14ac:dyDescent="0.3">
      <c r="A11" t="s">
        <v>71</v>
      </c>
      <c r="B11">
        <f>(B10/1440)*100</f>
        <v>3.6805555555555558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Dabob 1217&amp;1913</vt:lpstr>
      <vt:lpstr>Sheet5</vt:lpstr>
      <vt:lpstr>Oyster Bay 121913</vt:lpstr>
      <vt:lpstr> Manchester 121713</vt:lpstr>
      <vt:lpstr>Fidalgo 121813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Heare</dc:creator>
  <cp:lastModifiedBy>Jake Heare</cp:lastModifiedBy>
  <dcterms:created xsi:type="dcterms:W3CDTF">2014-01-02T23:42:53Z</dcterms:created>
  <dcterms:modified xsi:type="dcterms:W3CDTF">2014-01-07T19:07:58Z</dcterms:modified>
</cp:coreProperties>
</file>